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965" windowHeight="8010"/>
  </bookViews>
  <sheets>
    <sheet name="INDIVIDUAL STATS" sheetId="1" r:id="rId1"/>
  </sheets>
  <calcPr calcId="145621"/>
</workbook>
</file>

<file path=xl/calcChain.xml><?xml version="1.0" encoding="utf-8"?>
<calcChain xmlns="http://schemas.openxmlformats.org/spreadsheetml/2006/main">
  <c r="D13" i="1" l="1"/>
  <c r="C13" i="1"/>
  <c r="D22" i="1"/>
  <c r="C22" i="1"/>
  <c r="D17" i="1"/>
  <c r="C17" i="1"/>
  <c r="D27" i="1"/>
  <c r="C27" i="1"/>
  <c r="D7" i="1"/>
  <c r="C7" i="1"/>
  <c r="D8" i="1"/>
  <c r="C8" i="1"/>
  <c r="D15" i="1"/>
  <c r="C15" i="1"/>
  <c r="D12" i="1"/>
  <c r="C12" i="1"/>
  <c r="D18" i="1"/>
  <c r="C18" i="1"/>
  <c r="D5" i="1"/>
  <c r="C5" i="1"/>
  <c r="D10" i="1"/>
  <c r="C10" i="1"/>
  <c r="D4" i="1"/>
  <c r="C4" i="1"/>
  <c r="D23" i="1" l="1"/>
  <c r="C23" i="1"/>
  <c r="D14" i="1"/>
  <c r="C14" i="1"/>
  <c r="D19" i="1"/>
  <c r="C19" i="1"/>
  <c r="D11" i="1"/>
  <c r="C11" i="1"/>
  <c r="D9" i="1" l="1"/>
  <c r="C9" i="1"/>
  <c r="D21" i="1"/>
  <c r="C21" i="1"/>
  <c r="D26" i="1" l="1"/>
  <c r="C26" i="1"/>
  <c r="D20" i="1" l="1"/>
  <c r="C20" i="1"/>
  <c r="D16" i="1"/>
  <c r="C16" i="1"/>
  <c r="D24" i="1" l="1"/>
  <c r="C24" i="1"/>
  <c r="D6" i="1" l="1"/>
  <c r="C6" i="1"/>
  <c r="D28" i="1" l="1"/>
  <c r="C28" i="1"/>
  <c r="D29" i="1" l="1"/>
  <c r="C29" i="1"/>
  <c r="C25" i="1" l="1"/>
  <c r="D25" i="1" l="1"/>
</calcChain>
</file>

<file path=xl/sharedStrings.xml><?xml version="1.0" encoding="utf-8"?>
<sst xmlns="http://schemas.openxmlformats.org/spreadsheetml/2006/main" count="38" uniqueCount="38">
  <si>
    <t>Derek Thomson</t>
  </si>
  <si>
    <t>Kevin Newcombe</t>
  </si>
  <si>
    <t>Mark Gavin</t>
  </si>
  <si>
    <t>Harold Fisher</t>
  </si>
  <si>
    <t>Scott Woodworth</t>
  </si>
  <si>
    <t>John Amirault</t>
  </si>
  <si>
    <t>Rod Murray</t>
  </si>
  <si>
    <t>Mike White</t>
  </si>
  <si>
    <t>Wayne Burke</t>
  </si>
  <si>
    <t>Kevin Poirier</t>
  </si>
  <si>
    <t>Arnie Kelley</t>
  </si>
  <si>
    <t>Doug Irwin</t>
  </si>
  <si>
    <t>Brent Locke</t>
  </si>
  <si>
    <t>Gary Johnson</t>
  </si>
  <si>
    <t>Barry Hennigar</t>
  </si>
  <si>
    <t>Bob Maxwell</t>
  </si>
  <si>
    <t>Gerry Elliott</t>
  </si>
  <si>
    <t>Johnny Kenny</t>
  </si>
  <si>
    <t>Chris Rushton</t>
  </si>
  <si>
    <t>Trevor Schofield</t>
  </si>
  <si>
    <t>Nick Carey</t>
  </si>
  <si>
    <t>Don Bryson</t>
  </si>
  <si>
    <t>Jeff Legge</t>
  </si>
  <si>
    <t>Nick Levy</t>
  </si>
  <si>
    <t>Pete Simmons</t>
  </si>
  <si>
    <t>Rene MacKay</t>
  </si>
  <si>
    <t>Tom Thomson</t>
  </si>
  <si>
    <t>Bob Trainor</t>
  </si>
  <si>
    <t>Gross</t>
  </si>
  <si>
    <t>Net</t>
  </si>
  <si>
    <t>Birdies</t>
  </si>
  <si>
    <t>Eagles</t>
  </si>
  <si>
    <t>Scoring Average</t>
  </si>
  <si>
    <t>t1</t>
  </si>
  <si>
    <t>t10</t>
  </si>
  <si>
    <t>t12</t>
  </si>
  <si>
    <t>t15</t>
  </si>
  <si>
    <t>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</si>
</sst>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4"/>
      <color theme="1"/>
      <name val="Berlin Sans FB"/>
      <family val="2"/>
    </font>
    <font>
      <b/>
      <sz val="14"/>
      <color theme="1"/>
      <name val="Book Antiqua"/>
      <family val="1"/>
    </font>
    <font>
      <b/>
      <sz val="14"/>
      <name val="Book Antiqua"/>
      <family val="1"/>
    </font>
    <font>
      <b/>
      <u/>
      <sz val="14"/>
      <color theme="1"/>
      <name val="Book Antiqua"/>
      <family val="1"/>
    </font>
    <font>
      <b/>
      <sz val="14"/>
      <color rgb="FFFF0000"/>
      <name val="Book Antiqua"/>
      <family val="1"/>
    </font>
    <font>
      <b/>
      <u/>
      <sz val="14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1"/>
  <sheetViews>
    <sheetView tabSelected="1" workbookViewId="0">
      <selection activeCell="B45" sqref="B45"/>
    </sheetView>
  </sheetViews>
  <sheetFormatPr defaultRowHeight="18.75" x14ac:dyDescent="0.3"/>
  <cols>
    <col min="1" max="1" width="3.6328125" style="8" customWidth="1"/>
    <col min="2" max="2" width="16.6328125" style="2" customWidth="1"/>
    <col min="3" max="10" width="8.6328125" style="2" customWidth="1"/>
    <col min="11" max="16384" width="8.7265625" style="2"/>
  </cols>
  <sheetData>
    <row r="1" spans="1:6" x14ac:dyDescent="0.3">
      <c r="C1" s="6" t="s">
        <v>32</v>
      </c>
      <c r="D1" s="6"/>
    </row>
    <row r="2" spans="1:6" s="4" customFormat="1" x14ac:dyDescent="0.3">
      <c r="A2" s="9"/>
      <c r="C2" s="4" t="s">
        <v>29</v>
      </c>
      <c r="D2" s="4" t="s">
        <v>28</v>
      </c>
      <c r="E2" s="4" t="s">
        <v>30</v>
      </c>
      <c r="F2" s="4" t="s">
        <v>31</v>
      </c>
    </row>
    <row r="3" spans="1:6" s="4" customFormat="1" x14ac:dyDescent="0.3">
      <c r="A3" s="9"/>
    </row>
    <row r="4" spans="1:6" x14ac:dyDescent="0.3">
      <c r="A4" s="8" t="s">
        <v>33</v>
      </c>
      <c r="B4" s="2" t="s">
        <v>8</v>
      </c>
      <c r="C4" s="7">
        <f>(68+68+72+71+70+68+70+71+71+70+70+64+72+71+73+75+67+69+73+72+70+68+66)/23</f>
        <v>69.956521739130437</v>
      </c>
      <c r="D4" s="7">
        <f>(74+75+78+77+76+75+77+77+77+76+76+70+78+77+79+82+74+75+79+78+76+74+72)/23</f>
        <v>76.173913043478265</v>
      </c>
      <c r="E4" s="5">
        <v>33</v>
      </c>
      <c r="F4" s="5"/>
    </row>
    <row r="5" spans="1:6" x14ac:dyDescent="0.3">
      <c r="B5" s="1" t="s">
        <v>9</v>
      </c>
      <c r="C5" s="7">
        <f>(69+72+70+72+73+79+67+71+73+72+66+67+71+69+69+69+66+73+62)/19</f>
        <v>70</v>
      </c>
      <c r="D5" s="7">
        <f>(79+82+81+83+85+91+80+83+86+85+79+79+82+81+81+80+77+84+73)/19</f>
        <v>81.631578947368425</v>
      </c>
      <c r="E5" s="5">
        <v>16</v>
      </c>
      <c r="F5" s="5"/>
    </row>
    <row r="6" spans="1:6" x14ac:dyDescent="0.3">
      <c r="A6" s="8">
        <v>3</v>
      </c>
      <c r="B6" s="2" t="s">
        <v>25</v>
      </c>
      <c r="C6" s="7">
        <f>(72+74+65+70)/4</f>
        <v>70.25</v>
      </c>
      <c r="D6" s="7">
        <f>(77+79+71+75)/4</f>
        <v>75.5</v>
      </c>
      <c r="E6" s="5">
        <v>4</v>
      </c>
      <c r="F6" s="5"/>
    </row>
    <row r="7" spans="1:6" x14ac:dyDescent="0.3">
      <c r="A7" s="8">
        <v>4</v>
      </c>
      <c r="B7" s="2" t="s">
        <v>10</v>
      </c>
      <c r="C7" s="7">
        <f>(76+78+80+76+77+70+67+70+68+71+66+70+73+70+71+70+73+60+69)/19</f>
        <v>71.315789473684205</v>
      </c>
      <c r="D7" s="7">
        <f>(84+87+89+87+88+80+78+81+79+81+76+80+83+80+81+80+83+71+79)/19</f>
        <v>81.421052631578945</v>
      </c>
      <c r="E7" s="5">
        <v>11</v>
      </c>
      <c r="F7" s="5"/>
    </row>
    <row r="8" spans="1:6" x14ac:dyDescent="0.3">
      <c r="A8" s="8">
        <v>5</v>
      </c>
      <c r="B8" s="1" t="s">
        <v>4</v>
      </c>
      <c r="C8" s="7">
        <f>(69+77+72+68+86+71+73+73+71+68+70+74+78+67+69+68+72+66+70+68)/20</f>
        <v>71.5</v>
      </c>
      <c r="D8" s="7">
        <f>(76+84+80+76+94+80+81+81+80+77+79+83+87+76+78+77+81+75+78+76)/20</f>
        <v>79.95</v>
      </c>
      <c r="E8" s="5">
        <v>16</v>
      </c>
      <c r="F8" s="5"/>
    </row>
    <row r="9" spans="1:6" x14ac:dyDescent="0.3">
      <c r="A9" s="8">
        <v>6</v>
      </c>
      <c r="B9" s="2" t="s">
        <v>15</v>
      </c>
      <c r="C9" s="7">
        <f>(73+71+72+76+79+74+70+72+79+68+70+73+73+67+65+71+70+74)/18</f>
        <v>72.055555555555557</v>
      </c>
      <c r="D9" s="7">
        <f>(77+75+77+81+85+79+76+78+86+75+77+80+80+75+73+79+77+81)/18</f>
        <v>78.388888888888886</v>
      </c>
      <c r="E9" s="5">
        <v>12</v>
      </c>
      <c r="F9" s="5"/>
    </row>
    <row r="10" spans="1:6" x14ac:dyDescent="0.3">
      <c r="A10" s="8">
        <v>7</v>
      </c>
      <c r="B10" s="1" t="s">
        <v>0</v>
      </c>
      <c r="C10" s="7">
        <f>(75+72+75+67+72+85+78+70+71+73+74+74+67+70+68+72+70+76+69+71+69+75+67+72)/24</f>
        <v>72.166666666666671</v>
      </c>
      <c r="D10" s="7">
        <f>(79+77+80+72+77+90+84+76+76+78+80+80+74+77+75+79+77+83+76+78+76+82+74+79)/24</f>
        <v>78.291666666666671</v>
      </c>
      <c r="E10" s="5">
        <v>27</v>
      </c>
      <c r="F10" s="5"/>
    </row>
    <row r="11" spans="1:6" x14ac:dyDescent="0.3">
      <c r="A11" s="8">
        <v>8</v>
      </c>
      <c r="B11" s="2" t="s">
        <v>2</v>
      </c>
      <c r="C11" s="7">
        <f>(74+70+74+71+78+73+72+72+71+77+70+69+72+71+70)/15</f>
        <v>72.266666666666666</v>
      </c>
      <c r="D11" s="7">
        <f>(80+77+81+78+85+81+79+80+79+85+78+77+80+79+79)/15</f>
        <v>79.86666666666666</v>
      </c>
      <c r="E11" s="5">
        <v>15</v>
      </c>
      <c r="F11" s="5"/>
    </row>
    <row r="12" spans="1:6" x14ac:dyDescent="0.3">
      <c r="A12" s="8">
        <v>9</v>
      </c>
      <c r="B12" s="2" t="s">
        <v>1</v>
      </c>
      <c r="C12" s="7">
        <f>(67+71+72+83+77+76+87+62+64+69+77+70+71+72+68)/15</f>
        <v>72.400000000000006</v>
      </c>
      <c r="D12" s="7">
        <f>(77+80+81+92+88+87+97+73+74+78+86+79+80+81+77)/15</f>
        <v>82</v>
      </c>
      <c r="E12" s="5">
        <v>17</v>
      </c>
      <c r="F12" s="5"/>
    </row>
    <row r="13" spans="1:6" x14ac:dyDescent="0.3">
      <c r="A13" s="8" t="s">
        <v>34</v>
      </c>
      <c r="B13" s="2" t="s">
        <v>5</v>
      </c>
      <c r="C13" s="7">
        <f>(79+75+79+77+72+73+71+71+68+72+71+71+70+66+71+67+69+77+69+82)/20</f>
        <v>72.5</v>
      </c>
      <c r="D13" s="7">
        <f>(86+90+86+88+85+85+83+84+81+85+84+84+83+79+84+80+82+90+83+96)/20</f>
        <v>84.9</v>
      </c>
      <c r="E13" s="5">
        <v>8</v>
      </c>
      <c r="F13" s="5"/>
    </row>
    <row r="14" spans="1:6" x14ac:dyDescent="0.3">
      <c r="B14" s="1" t="s">
        <v>13</v>
      </c>
      <c r="C14" s="7">
        <f>(66+73+67+77+70+76+77+70+70+68+72+75+75+79)/14</f>
        <v>72.5</v>
      </c>
      <c r="D14" s="7">
        <f>(77+85+79+88+83+88+89+84+83+81+85+88+88+93)/14</f>
        <v>85.071428571428569</v>
      </c>
      <c r="E14" s="5">
        <v>8</v>
      </c>
      <c r="F14" s="5"/>
    </row>
    <row r="15" spans="1:6" x14ac:dyDescent="0.3">
      <c r="A15" s="8" t="s">
        <v>35</v>
      </c>
      <c r="B15" s="2" t="s">
        <v>7</v>
      </c>
      <c r="C15" s="7">
        <f>(79+75+77+76+73+73+76+75+64+83+68+71+74+61+71+71+72+68)/18</f>
        <v>72.611111111111114</v>
      </c>
      <c r="D15" s="7">
        <f>(93+90+92+91+88+90+92+92+81+99+84+87+90+77+86+86+87+83)/18</f>
        <v>88.222222222222229</v>
      </c>
      <c r="E15" s="5">
        <v>7</v>
      </c>
      <c r="F15" s="5"/>
    </row>
    <row r="16" spans="1:6" x14ac:dyDescent="0.3">
      <c r="B16" s="2" t="s">
        <v>17</v>
      </c>
      <c r="C16" s="7">
        <f>(73+69+74+77+75+73+74+77+69+70+68)/11</f>
        <v>72.63636363636364</v>
      </c>
      <c r="D16" s="7">
        <f>(92+79+84+87+85+85+86+89+81+82+80)/11</f>
        <v>84.545454545454547</v>
      </c>
      <c r="E16" s="5">
        <v>5</v>
      </c>
      <c r="F16" s="5"/>
    </row>
    <row r="17" spans="1:6" x14ac:dyDescent="0.3">
      <c r="A17" s="8">
        <v>14</v>
      </c>
      <c r="B17" s="2" t="s">
        <v>6</v>
      </c>
      <c r="C17" s="7">
        <f>(84+79+75+69+77+77+78+77+64+73+77+66+67+71+73+73+69+64+68+73)/20</f>
        <v>72.7</v>
      </c>
      <c r="D17" s="7">
        <f>(90+86+82+77+84+86+86+86+73+82+86+75+75+79+82+82+78+73+76+81)/20</f>
        <v>80.95</v>
      </c>
      <c r="E17" s="5">
        <v>23</v>
      </c>
      <c r="F17" s="5"/>
    </row>
    <row r="18" spans="1:6" x14ac:dyDescent="0.3">
      <c r="A18" s="8" t="s">
        <v>36</v>
      </c>
      <c r="B18" s="1" t="s">
        <v>3</v>
      </c>
      <c r="C18" s="7">
        <f>(73+72+71+80+87+69+67+80+73+73+68+73+72+71+78+71+66+79+72+71+69+68)/22</f>
        <v>72.86363636363636</v>
      </c>
      <c r="D18" s="7">
        <f>(87+87+86+95+102+86+84+96+89+90+85+90+90+90+97+90+86+98+91+90+88+87)/22</f>
        <v>90.181818181818187</v>
      </c>
      <c r="E18" s="5">
        <v>5</v>
      </c>
      <c r="F18" s="5"/>
    </row>
    <row r="19" spans="1:6" x14ac:dyDescent="0.3">
      <c r="B19" s="1" t="s">
        <v>16</v>
      </c>
      <c r="C19" s="7">
        <f>(77+73+72+72+76+79+75+71+79+75+69+65+65+72+74+74+69+75)/18</f>
        <v>72.888888888888886</v>
      </c>
      <c r="D19" s="7">
        <f>(79+76+75+75+79+82+79+75+83+80+74+70+70+77+79+79+74+80)/18</f>
        <v>77</v>
      </c>
      <c r="E19" s="5">
        <v>29</v>
      </c>
      <c r="F19" s="5"/>
    </row>
    <row r="20" spans="1:6" x14ac:dyDescent="0.3">
      <c r="A20" s="8">
        <v>17</v>
      </c>
      <c r="B20" s="1" t="s">
        <v>14</v>
      </c>
      <c r="C20" s="7">
        <f>(82+75+66+71+75+73+70)/7</f>
        <v>73.142857142857139</v>
      </c>
      <c r="D20" s="7">
        <f>(89+83+74+79+84+82+79)/7</f>
        <v>81.428571428571431</v>
      </c>
      <c r="E20" s="5">
        <v>6</v>
      </c>
      <c r="F20" s="5"/>
    </row>
    <row r="21" spans="1:6" x14ac:dyDescent="0.3">
      <c r="A21" s="8">
        <v>18</v>
      </c>
      <c r="B21" s="2" t="s">
        <v>22</v>
      </c>
      <c r="C21" s="7">
        <f>(73+83+78+70+65+73+74+71)/8</f>
        <v>73.375</v>
      </c>
      <c r="D21" s="7">
        <f>(80+90+86+78+73+81+82+79)/8</f>
        <v>81.125</v>
      </c>
      <c r="E21" s="5">
        <v>8</v>
      </c>
      <c r="F21" s="5"/>
    </row>
    <row r="22" spans="1:6" x14ac:dyDescent="0.3">
      <c r="A22" s="8">
        <v>19</v>
      </c>
      <c r="B22" s="2" t="s">
        <v>18</v>
      </c>
      <c r="C22" s="7">
        <f>(76+78+74+73+74+69+72+76+69+71+63+66+65+87+79+75+79+72+77+81)/20</f>
        <v>73.8</v>
      </c>
      <c r="D22" s="7">
        <f>(91+93+89+88+89+86+89+93+86+89+81+82+80+101+93+89+94+87+93+97)/20</f>
        <v>89.5</v>
      </c>
      <c r="E22" s="5">
        <v>10</v>
      </c>
      <c r="F22" s="5"/>
    </row>
    <row r="23" spans="1:6" x14ac:dyDescent="0.3">
      <c r="A23" s="8">
        <v>20</v>
      </c>
      <c r="B23" s="1" t="s">
        <v>12</v>
      </c>
      <c r="C23" s="7">
        <f>(76+78+68+69+70+74+85)/7</f>
        <v>74.285714285714292</v>
      </c>
      <c r="D23" s="7">
        <f>(88+90+82+83+83+87+99)/7</f>
        <v>87.428571428571431</v>
      </c>
      <c r="E23" s="5">
        <v>2</v>
      </c>
      <c r="F23" s="5">
        <v>1</v>
      </c>
    </row>
    <row r="24" spans="1:6" x14ac:dyDescent="0.3">
      <c r="A24" s="8" t="s">
        <v>37</v>
      </c>
      <c r="B24" s="2" t="s">
        <v>23</v>
      </c>
      <c r="C24" s="7">
        <f>(80+75+67+78)/4</f>
        <v>75</v>
      </c>
      <c r="D24" s="7">
        <f>(87+82+77+86)/4</f>
        <v>83</v>
      </c>
      <c r="E24" s="5">
        <v>7</v>
      </c>
      <c r="F24" s="5"/>
    </row>
    <row r="25" spans="1:6" x14ac:dyDescent="0.3">
      <c r="B25" s="2" t="s">
        <v>24</v>
      </c>
      <c r="C25" s="7">
        <f>(75)/1</f>
        <v>75</v>
      </c>
      <c r="D25" s="7">
        <f>(88)/1</f>
        <v>88</v>
      </c>
      <c r="E25" s="5">
        <v>0</v>
      </c>
      <c r="F25" s="5"/>
    </row>
    <row r="26" spans="1:6" x14ac:dyDescent="0.3">
      <c r="A26" s="8">
        <v>23</v>
      </c>
      <c r="B26" s="2" t="s">
        <v>19</v>
      </c>
      <c r="C26" s="7">
        <f>(84+82+70+75+81+68+81+80+71+77)/10</f>
        <v>76.900000000000006</v>
      </c>
      <c r="D26" s="7">
        <f>(94+92+80+84+90+79+91+91+82+88)/10</f>
        <v>87.1</v>
      </c>
      <c r="E26" s="5">
        <v>4</v>
      </c>
      <c r="F26" s="5"/>
    </row>
    <row r="27" spans="1:6" x14ac:dyDescent="0.3">
      <c r="A27" s="8">
        <v>24</v>
      </c>
      <c r="B27" s="1" t="s">
        <v>20</v>
      </c>
      <c r="C27" s="7">
        <f>(72+76+68+81+73+85+90+72+90+80+72+70)/12</f>
        <v>77.416666666666671</v>
      </c>
      <c r="D27" s="7">
        <f>(89+93+85+97+89+104+108+90+109+99+92+90)/12</f>
        <v>95.416666666666671</v>
      </c>
      <c r="E27" s="5">
        <v>3</v>
      </c>
      <c r="F27" s="5"/>
    </row>
    <row r="28" spans="1:6" x14ac:dyDescent="0.3">
      <c r="A28" s="8">
        <v>25</v>
      </c>
      <c r="B28" s="2" t="s">
        <v>26</v>
      </c>
      <c r="C28" s="7">
        <f>(77+79)/2</f>
        <v>78</v>
      </c>
      <c r="D28" s="7">
        <f>(90+92)/2</f>
        <v>91</v>
      </c>
      <c r="E28" s="5">
        <v>1</v>
      </c>
      <c r="F28" s="5"/>
    </row>
    <row r="29" spans="1:6" x14ac:dyDescent="0.3">
      <c r="A29" s="8">
        <v>26</v>
      </c>
      <c r="B29" s="1" t="s">
        <v>11</v>
      </c>
      <c r="C29" s="7">
        <f>(77+81+79+78)/4</f>
        <v>78.75</v>
      </c>
      <c r="D29" s="7">
        <f>(84+90+88+86)/4</f>
        <v>87</v>
      </c>
      <c r="E29" s="5">
        <v>1</v>
      </c>
      <c r="F29" s="5"/>
    </row>
    <row r="30" spans="1:6" x14ac:dyDescent="0.3">
      <c r="B30" s="2" t="s">
        <v>21</v>
      </c>
      <c r="C30" s="7"/>
      <c r="D30" s="7"/>
      <c r="E30" s="5"/>
      <c r="F30" s="5"/>
    </row>
    <row r="31" spans="1:6" x14ac:dyDescent="0.3">
      <c r="B31" s="3" t="s">
        <v>27</v>
      </c>
      <c r="C31" s="7"/>
      <c r="D31" s="7"/>
      <c r="E31" s="5"/>
      <c r="F31" s="5"/>
    </row>
  </sheetData>
  <sortState ref="A4:F31">
    <sortCondition ref="C4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STATS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2016-05-16T06:06:17Z</dcterms:created>
  <dcterms:modified xsi:type="dcterms:W3CDTF">2017-02-27T19:00:52Z</dcterms:modified>
</cp:coreProperties>
</file>